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IMAG'!$A$1:$G$39</definedName>
    <definedName name="_xlnm.Print_Titles" localSheetId="0">'VC IMAG'!$6:$6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<sst xmlns="http://schemas.openxmlformats.org/spreadsheetml/2006/main" count="41" uniqueCount="41">
  <si>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</si>
  <si>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</si>
  <si>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</si>
  <si>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</si>
  <si>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</si>
  <si>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</si>
  <si>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</si>
  <si>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</si>
  <si>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</si>
  <si>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</si>
  <si>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</si>
  <si>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</si>
  <si>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</si>
  <si>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</si>
  <si>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</si>
  <si>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</si>
  <si>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</si>
  <si>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</si>
  <si>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</si>
  <si>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</si>
  <si>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</si>
  <si>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</si>
  <si>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</si>
  <si>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</si>
  <si>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</si>
  <si>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</si>
  <si>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</si>
  <si>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</si>
  <si>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</si>
  <si>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</si>
  <si>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</si>
  <si>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</si>
  <si>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</si>
  <si>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</si>
  <si>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</si>
  <si>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</si>
  <si>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</si>
  <si>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</si>
  <si>
    <t>CENTRALIZATOR SERVICII PARACLINICE- NR.PUNCTE, VALOAREA PUNCTULUI, VALORI CONTRACT</t>
  </si>
  <si>
    <t>RADIOLOGIE- IMAGISTICA MEDICALA</t>
  </si>
  <si>
    <t>TOTAL VALORI DE CONTRACT APRILIE 2020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</si>
</sst>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Times New Roman"/>
      <family val="1"/>
    </font>
    <font>
      <sz val="12"/>
      <color theme="1" tint="0.04998999834060669"/>
      <name val="Arial"/>
      <family val="2"/>
    </font>
    <font>
      <b/>
      <sz val="12"/>
      <color theme="1" tint="0.04998999834060669"/>
      <name val="Times New Roman"/>
      <family val="1"/>
    </font>
    <font>
      <b/>
      <i/>
      <sz val="12"/>
      <color theme="1" tint="0.04998999834060669"/>
      <name val="Times New Roman"/>
      <family val="1"/>
    </font>
    <font>
      <b/>
      <i/>
      <sz val="14"/>
      <color theme="1" tint="0.04998999834060669"/>
      <name val="Times New Roman"/>
      <family val="1"/>
    </font>
    <font>
      <b/>
      <sz val="10"/>
      <color theme="1" tint="0.04998999834060669"/>
      <name val="Arial"/>
      <family val="2"/>
    </font>
    <font>
      <sz val="14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  <font>
      <b/>
      <sz val="18"/>
      <color theme="1" tint="0.04998999834060669"/>
      <name val="Times New Roman"/>
      <family val="1"/>
    </font>
    <font>
      <b/>
      <i/>
      <sz val="16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" fontId="50" fillId="0" borderId="0" xfId="0" applyNumberFormat="1" applyFont="1" applyAlignment="1">
      <alignment/>
    </xf>
    <xf numFmtId="4" fontId="52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4" fontId="54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50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wrapText="1"/>
    </xf>
    <xf numFmtId="4" fontId="59" fillId="0" borderId="12" xfId="0" applyNumberFormat="1" applyFont="1" applyFill="1" applyBorder="1" applyAlignment="1">
      <alignment/>
    </xf>
    <xf numFmtId="4" fontId="59" fillId="0" borderId="13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4" fontId="60" fillId="0" borderId="10" xfId="0" applyNumberFormat="1" applyFont="1" applyBorder="1" applyAlignment="1">
      <alignment/>
    </xf>
    <xf numFmtId="4" fontId="60" fillId="0" borderId="11" xfId="0" applyNumberFormat="1" applyFont="1" applyBorder="1" applyAlignment="1">
      <alignment/>
    </xf>
    <xf numFmtId="4" fontId="60" fillId="0" borderId="1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4" fontId="58" fillId="0" borderId="10" xfId="0" applyNumberFormat="1" applyFont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/>
    </xf>
    <xf numFmtId="4" fontId="55" fillId="0" borderId="0" xfId="0" applyNumberFormat="1" applyFont="1" applyBorder="1" applyAlignment="1">
      <alignment/>
    </xf>
    <xf numFmtId="4" fontId="53" fillId="0" borderId="11" xfId="0" applyNumberFormat="1" applyFont="1" applyBorder="1" applyAlignment="1">
      <alignment horizontal="left" vertical="center" wrapText="1"/>
    </xf>
    <xf numFmtId="4" fontId="61" fillId="0" borderId="10" xfId="0" applyNumberFormat="1" applyFont="1" applyBorder="1" applyAlignment="1">
      <alignment/>
    </xf>
    <xf numFmtId="4" fontId="55" fillId="0" borderId="0" xfId="0" applyNumberFormat="1" applyFont="1" applyFill="1" applyBorder="1" applyAlignment="1">
      <alignment horizontal="right"/>
    </xf>
    <xf numFmtId="4" fontId="61" fillId="0" borderId="10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4" fontId="52" fillId="0" borderId="0" xfId="0" applyNumberFormat="1" applyFont="1" applyAlignment="1">
      <alignment/>
    </xf>
    <xf numFmtId="4" fontId="62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4" fontId="57" fillId="0" borderId="0" xfId="0" applyNumberFormat="1" applyFont="1" applyAlignment="1">
      <alignment/>
    </xf>
    <xf numFmtId="4" fontId="57" fillId="0" borderId="0" xfId="0" applyNumberFormat="1" applyFont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6" fillId="0" borderId="0" xfId="0" applyNumberFormat="1" applyFont="1" applyAlignment="1">
      <alignment/>
    </xf>
    <xf numFmtId="49" fontId="56" fillId="0" borderId="11" xfId="0" applyNumberFormat="1" applyFont="1" applyBorder="1" applyAlignment="1">
      <alignment horizontal="center"/>
    </xf>
    <xf numFmtId="49" fontId="56" fillId="0" borderId="14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" fontId="31" fillId="0" borderId="0" xfId="0" applyNumberFormat="1" applyFont="1" applyBorder="1" applyAlignment="1">
      <alignment horizontal="left" vertical="center"/>
    </xf>
    <xf numFmtId="4" fontId="32" fillId="0" borderId="0" xfId="0" applyNumberFormat="1" applyFont="1" applyBorder="1" applyAlignment="1">
      <alignment/>
    </xf>
    <xf numFmtId="4" fontId="3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0" zoomScaleNormal="70" zoomScaleSheetLayoutView="75" zoomScalePageLayoutView="0" workbookViewId="0" topLeftCell="A31">
      <selection activeCell="B36" sqref="B36:E37"/>
    </sheetView>
  </sheetViews>
  <sheetFormatPr defaultColWidth="9.140625" defaultRowHeight="12.75"/>
  <cols>
    <col min="1" max="1" width="10.8515625" style="1" customWidth="1"/>
    <col min="2" max="2" width="54.421875" style="1" customWidth="1"/>
    <col min="3" max="3" width="21.00390625" style="1" customWidth="1"/>
    <col min="4" max="4" width="21.00390625" style="3" customWidth="1"/>
    <col min="5" max="5" width="21.57421875" style="3" customWidth="1"/>
    <col min="6" max="6" width="20.421875" style="3" customWidth="1"/>
    <col min="7" max="7" width="23.421875" style="11" customWidth="1"/>
    <col min="8" max="16384" width="9.140625" style="1" customWidth="1"/>
  </cols>
  <sheetData>
    <row r="1" spans="2:7" ht="24.75" customHeight="1">
      <c r="B1" s="2"/>
      <c r="G1" s="4"/>
    </row>
    <row r="2" spans="1:7" s="7" customFormat="1" ht="24" customHeight="1">
      <c r="A2" s="5" t="s">
        <v>38</v>
      </c>
      <c r="B2" s="2"/>
      <c r="C2" s="1"/>
      <c r="D2" s="3"/>
      <c r="E2" s="3"/>
      <c r="F2" s="6"/>
      <c r="G2" s="4"/>
    </row>
    <row r="3" spans="1:7" s="7" customFormat="1" ht="22.5" customHeight="1">
      <c r="A3" s="5" t="s">
        <v>39</v>
      </c>
      <c r="B3" s="8"/>
      <c r="C3" s="8"/>
      <c r="D3" s="6"/>
      <c r="E3" s="6"/>
      <c r="F3" s="6"/>
      <c r="G3" s="4"/>
    </row>
    <row r="4" spans="1:6" ht="18">
      <c r="A4" s="9"/>
      <c r="B4" s="9"/>
      <c r="C4" s="9"/>
      <c r="D4" s="10"/>
      <c r="E4" s="10"/>
      <c r="F4" s="10"/>
    </row>
    <row r="5" spans="3:7" ht="33" customHeight="1">
      <c r="C5" s="44" t="s">
        <v>32</v>
      </c>
      <c r="D5" s="45"/>
      <c r="E5" s="44" t="s">
        <v>33</v>
      </c>
      <c r="F5" s="45"/>
      <c r="G5" s="12"/>
    </row>
    <row r="6" spans="1:7" ht="99" customHeight="1">
      <c r="A6" s="13" t="s">
        <v>0</v>
      </c>
      <c r="B6" s="14" t="s">
        <v>1</v>
      </c>
      <c r="C6" s="14" t="s">
        <v>2</v>
      </c>
      <c r="D6" s="15" t="s">
        <v>3</v>
      </c>
      <c r="E6" s="14" t="s">
        <v>6</v>
      </c>
      <c r="F6" s="16" t="s">
        <v>4</v>
      </c>
      <c r="G6" s="17" t="s">
        <v>40</v>
      </c>
    </row>
    <row r="7" spans="1:7" ht="45" customHeight="1">
      <c r="A7" s="18">
        <v>1</v>
      </c>
      <c r="B7" s="19" t="s">
        <v>12</v>
      </c>
      <c r="C7" s="20">
        <v>375</v>
      </c>
      <c r="D7" s="20">
        <f aca="true" t="shared" si="0" ref="D7:D29">C7*$C$33</f>
        <v>42760.840925847435</v>
      </c>
      <c r="E7" s="20">
        <v>0</v>
      </c>
      <c r="F7" s="20">
        <f aca="true" t="shared" si="1" ref="F7:F29">E7*$F$33</f>
        <v>0</v>
      </c>
      <c r="G7" s="20">
        <v>43385.649999999994</v>
      </c>
    </row>
    <row r="8" spans="1:7" ht="55.5" customHeight="1">
      <c r="A8" s="18">
        <v>2</v>
      </c>
      <c r="B8" s="19" t="s">
        <v>21</v>
      </c>
      <c r="C8" s="20">
        <f>1429.8+30</f>
        <v>1459.8</v>
      </c>
      <c r="D8" s="20">
        <f t="shared" si="0"/>
        <v>166459.40155613888</v>
      </c>
      <c r="E8" s="20">
        <v>60</v>
      </c>
      <c r="F8" s="20">
        <f t="shared" si="1"/>
        <v>25870.418181818186</v>
      </c>
      <c r="G8" s="20">
        <v>195131.11000000002</v>
      </c>
    </row>
    <row r="9" spans="1:7" ht="53.25" customHeight="1">
      <c r="A9" s="18">
        <v>2</v>
      </c>
      <c r="B9" s="19" t="s">
        <v>22</v>
      </c>
      <c r="C9" s="20">
        <f>156.22-156.22</f>
        <v>0</v>
      </c>
      <c r="D9" s="20">
        <f t="shared" si="0"/>
        <v>0</v>
      </c>
      <c r="E9" s="20">
        <f>30-30</f>
        <v>0</v>
      </c>
      <c r="F9" s="20">
        <f t="shared" si="1"/>
        <v>0</v>
      </c>
      <c r="G9" s="20">
        <v>0</v>
      </c>
    </row>
    <row r="10" spans="1:7" ht="45" customHeight="1">
      <c r="A10" s="18">
        <v>3</v>
      </c>
      <c r="B10" s="19" t="s">
        <v>8</v>
      </c>
      <c r="C10" s="20">
        <v>964.25</v>
      </c>
      <c r="D10" s="20">
        <f t="shared" si="0"/>
        <v>109952.3756339957</v>
      </c>
      <c r="E10" s="20">
        <v>30</v>
      </c>
      <c r="F10" s="20">
        <f t="shared" si="1"/>
        <v>12935.209090909093</v>
      </c>
      <c r="G10" s="20">
        <v>124678.69</v>
      </c>
    </row>
    <row r="11" spans="1:7" ht="45" customHeight="1">
      <c r="A11" s="18">
        <v>4</v>
      </c>
      <c r="B11" s="19" t="s">
        <v>34</v>
      </c>
      <c r="C11" s="20">
        <v>284.83</v>
      </c>
      <c r="D11" s="20">
        <f t="shared" si="0"/>
        <v>32478.854189090995</v>
      </c>
      <c r="E11" s="20">
        <v>0</v>
      </c>
      <c r="F11" s="20">
        <f t="shared" si="1"/>
        <v>0</v>
      </c>
      <c r="G11" s="20">
        <v>32953.42</v>
      </c>
    </row>
    <row r="12" spans="1:7" ht="45" customHeight="1">
      <c r="A12" s="18">
        <v>5</v>
      </c>
      <c r="B12" s="19" t="s">
        <v>11</v>
      </c>
      <c r="C12" s="20">
        <f>322.5+46</f>
        <v>368.5</v>
      </c>
      <c r="D12" s="20">
        <f t="shared" si="0"/>
        <v>42019.65301646608</v>
      </c>
      <c r="E12" s="20">
        <v>30</v>
      </c>
      <c r="F12" s="20">
        <f t="shared" si="1"/>
        <v>12935.209090909093</v>
      </c>
      <c r="G12" s="20">
        <v>55753.35</v>
      </c>
    </row>
    <row r="13" spans="1:7" ht="45" customHeight="1">
      <c r="A13" s="18">
        <v>6</v>
      </c>
      <c r="B13" s="19" t="s">
        <v>16</v>
      </c>
      <c r="C13" s="20">
        <f>608.73+1.84+30+4+30-30-4</f>
        <v>640.57</v>
      </c>
      <c r="D13" s="20">
        <f t="shared" si="0"/>
        <v>73043.49832498691</v>
      </c>
      <c r="E13" s="20">
        <v>0</v>
      </c>
      <c r="F13" s="20">
        <f t="shared" si="1"/>
        <v>0</v>
      </c>
      <c r="G13" s="20">
        <v>74110.79</v>
      </c>
    </row>
    <row r="14" spans="1:7" ht="45" customHeight="1">
      <c r="A14" s="18">
        <v>7</v>
      </c>
      <c r="B14" s="19" t="s">
        <v>9</v>
      </c>
      <c r="C14" s="20">
        <v>213.84</v>
      </c>
      <c r="D14" s="20">
        <f t="shared" si="0"/>
        <v>24383.94192955524</v>
      </c>
      <c r="E14" s="20">
        <v>0</v>
      </c>
      <c r="F14" s="20">
        <f t="shared" si="1"/>
        <v>0</v>
      </c>
      <c r="G14" s="20">
        <v>24740.23</v>
      </c>
    </row>
    <row r="15" spans="1:7" ht="45" customHeight="1">
      <c r="A15" s="18">
        <v>8</v>
      </c>
      <c r="B15" s="19" t="s">
        <v>26</v>
      </c>
      <c r="C15" s="20">
        <v>131.5</v>
      </c>
      <c r="D15" s="20">
        <f t="shared" si="0"/>
        <v>14994.8015513305</v>
      </c>
      <c r="E15" s="20">
        <v>0</v>
      </c>
      <c r="F15" s="20">
        <f t="shared" si="1"/>
        <v>0</v>
      </c>
      <c r="G15" s="20">
        <v>15213.9</v>
      </c>
    </row>
    <row r="16" spans="1:7" ht="45" customHeight="1">
      <c r="A16" s="18">
        <v>9</v>
      </c>
      <c r="B16" s="19" t="s">
        <v>13</v>
      </c>
      <c r="C16" s="20">
        <f>168.07+30+5.33</f>
        <v>203.4</v>
      </c>
      <c r="D16" s="20">
        <f t="shared" si="0"/>
        <v>23193.480118179647</v>
      </c>
      <c r="E16" s="20">
        <f>0+30</f>
        <v>30</v>
      </c>
      <c r="F16" s="20">
        <f t="shared" si="1"/>
        <v>12935.209090909093</v>
      </c>
      <c r="G16" s="20">
        <v>36652.100000000006</v>
      </c>
    </row>
    <row r="17" spans="1:7" ht="45" customHeight="1">
      <c r="A17" s="18">
        <v>10</v>
      </c>
      <c r="B17" s="19" t="s">
        <v>7</v>
      </c>
      <c r="C17" s="20">
        <v>498</v>
      </c>
      <c r="D17" s="20">
        <f t="shared" si="0"/>
        <v>56786.39674952539</v>
      </c>
      <c r="E17" s="20">
        <v>0</v>
      </c>
      <c r="F17" s="20">
        <f t="shared" si="1"/>
        <v>0</v>
      </c>
      <c r="G17" s="20">
        <v>57616.15</v>
      </c>
    </row>
    <row r="18" spans="1:7" ht="45" customHeight="1">
      <c r="A18" s="18">
        <v>11</v>
      </c>
      <c r="B18" s="19" t="s">
        <v>10</v>
      </c>
      <c r="C18" s="20">
        <v>100.66</v>
      </c>
      <c r="D18" s="20">
        <f t="shared" si="0"/>
        <v>11478.149993588806</v>
      </c>
      <c r="E18" s="20">
        <v>30</v>
      </c>
      <c r="F18" s="20">
        <f t="shared" si="1"/>
        <v>12935.209090909093</v>
      </c>
      <c r="G18" s="20">
        <v>24765.59</v>
      </c>
    </row>
    <row r="19" spans="1:7" ht="64.5" customHeight="1">
      <c r="A19" s="18">
        <v>12</v>
      </c>
      <c r="B19" s="19" t="s">
        <v>20</v>
      </c>
      <c r="C19" s="20">
        <v>1656.81</v>
      </c>
      <c r="D19" s="20">
        <f t="shared" si="0"/>
        <v>188924.2369449421</v>
      </c>
      <c r="E19" s="20">
        <v>60</v>
      </c>
      <c r="F19" s="20">
        <f t="shared" si="1"/>
        <v>25870.418181818186</v>
      </c>
      <c r="G19" s="20">
        <v>217924.2</v>
      </c>
    </row>
    <row r="20" spans="1:7" ht="78" customHeight="1">
      <c r="A20" s="18">
        <v>12</v>
      </c>
      <c r="B20" s="19" t="s">
        <v>35</v>
      </c>
      <c r="C20" s="20">
        <f>248.99-4+4+18</f>
        <v>266.99</v>
      </c>
      <c r="D20" s="20">
        <f t="shared" si="0"/>
        <v>30444.578450112018</v>
      </c>
      <c r="E20" s="20">
        <v>0</v>
      </c>
      <c r="F20" s="20">
        <f t="shared" si="1"/>
        <v>0</v>
      </c>
      <c r="G20" s="20">
        <v>10148.193333333335</v>
      </c>
    </row>
    <row r="21" spans="1:7" ht="51" customHeight="1">
      <c r="A21" s="18">
        <v>13</v>
      </c>
      <c r="B21" s="19" t="s">
        <v>14</v>
      </c>
      <c r="C21" s="20">
        <f>265+16.45+13.3-16.45</f>
        <v>278.3</v>
      </c>
      <c r="D21" s="20">
        <f t="shared" si="0"/>
        <v>31734.245412435575</v>
      </c>
      <c r="E21" s="20">
        <v>0</v>
      </c>
      <c r="F21" s="20">
        <f t="shared" si="1"/>
        <v>0</v>
      </c>
      <c r="G21" s="20">
        <v>32197.94</v>
      </c>
    </row>
    <row r="22" spans="1:7" ht="53.25" customHeight="1">
      <c r="A22" s="18">
        <v>14</v>
      </c>
      <c r="B22" s="19" t="s">
        <v>17</v>
      </c>
      <c r="C22" s="20">
        <v>613.5</v>
      </c>
      <c r="D22" s="20">
        <f t="shared" si="0"/>
        <v>69956.7357546864</v>
      </c>
      <c r="E22" s="20">
        <v>30</v>
      </c>
      <c r="F22" s="20">
        <f t="shared" si="1"/>
        <v>12935.209090909093</v>
      </c>
      <c r="G22" s="20">
        <v>84098.64</v>
      </c>
    </row>
    <row r="23" spans="1:7" ht="45" customHeight="1">
      <c r="A23" s="18">
        <v>15</v>
      </c>
      <c r="B23" s="19" t="s">
        <v>27</v>
      </c>
      <c r="C23" s="20">
        <v>575</v>
      </c>
      <c r="D23" s="20">
        <f t="shared" si="0"/>
        <v>65566.62275296607</v>
      </c>
      <c r="E23" s="20">
        <v>0</v>
      </c>
      <c r="F23" s="20">
        <f t="shared" si="1"/>
        <v>0</v>
      </c>
      <c r="G23" s="20">
        <v>66524.65999999999</v>
      </c>
    </row>
    <row r="24" spans="1:7" ht="45" customHeight="1">
      <c r="A24" s="18">
        <v>16</v>
      </c>
      <c r="B24" s="19" t="s">
        <v>15</v>
      </c>
      <c r="C24" s="20">
        <v>229.5</v>
      </c>
      <c r="D24" s="20">
        <f t="shared" si="0"/>
        <v>26169.63464661863</v>
      </c>
      <c r="E24" s="20">
        <v>30</v>
      </c>
      <c r="F24" s="20">
        <f t="shared" si="1"/>
        <v>12935.209090909093</v>
      </c>
      <c r="G24" s="20">
        <v>39671.74</v>
      </c>
    </row>
    <row r="25" spans="1:7" ht="45" customHeight="1">
      <c r="A25" s="18">
        <v>17</v>
      </c>
      <c r="B25" s="19" t="s">
        <v>25</v>
      </c>
      <c r="C25" s="20">
        <v>119.1</v>
      </c>
      <c r="D25" s="20">
        <f t="shared" si="0"/>
        <v>13580.843078049144</v>
      </c>
      <c r="E25" s="20">
        <v>0</v>
      </c>
      <c r="F25" s="20">
        <f t="shared" si="1"/>
        <v>0</v>
      </c>
      <c r="G25" s="20">
        <v>13779.28</v>
      </c>
    </row>
    <row r="26" spans="1:7" ht="45" customHeight="1">
      <c r="A26" s="18">
        <v>18</v>
      </c>
      <c r="B26" s="19" t="s">
        <v>23</v>
      </c>
      <c r="C26" s="20">
        <f>591+52.67</f>
        <v>643.67</v>
      </c>
      <c r="D26" s="20">
        <f t="shared" si="0"/>
        <v>73396.98794330723</v>
      </c>
      <c r="E26" s="20">
        <v>0</v>
      </c>
      <c r="F26" s="20">
        <f t="shared" si="1"/>
        <v>0</v>
      </c>
      <c r="G26" s="20">
        <v>74469.45000000001</v>
      </c>
    </row>
    <row r="27" spans="1:7" ht="58.5" customHeight="1">
      <c r="A27" s="18">
        <v>19</v>
      </c>
      <c r="B27" s="19" t="s">
        <v>24</v>
      </c>
      <c r="C27" s="20">
        <v>411.93</v>
      </c>
      <c r="D27" s="20">
        <f t="shared" si="0"/>
        <v>46971.928540224886</v>
      </c>
      <c r="E27" s="20">
        <v>0</v>
      </c>
      <c r="F27" s="20">
        <f t="shared" si="1"/>
        <v>0</v>
      </c>
      <c r="G27" s="20">
        <v>47658.27</v>
      </c>
    </row>
    <row r="28" spans="1:7" ht="45" customHeight="1">
      <c r="A28" s="18">
        <v>20</v>
      </c>
      <c r="B28" s="19" t="s">
        <v>37</v>
      </c>
      <c r="C28" s="20">
        <f>193+30</f>
        <v>223</v>
      </c>
      <c r="D28" s="20">
        <f t="shared" si="0"/>
        <v>25428.446737237275</v>
      </c>
      <c r="E28" s="21">
        <v>0</v>
      </c>
      <c r="F28" s="20">
        <f t="shared" si="1"/>
        <v>0</v>
      </c>
      <c r="G28" s="20">
        <v>25800</v>
      </c>
    </row>
    <row r="29" spans="1:7" ht="45" customHeight="1">
      <c r="A29" s="18">
        <v>21</v>
      </c>
      <c r="B29" s="19" t="s">
        <v>36</v>
      </c>
      <c r="C29" s="20">
        <v>972.21</v>
      </c>
      <c r="D29" s="20">
        <f t="shared" si="0"/>
        <v>110860.04575071503</v>
      </c>
      <c r="E29" s="21">
        <v>30</v>
      </c>
      <c r="F29" s="20">
        <f t="shared" si="1"/>
        <v>12935.209090909093</v>
      </c>
      <c r="G29" s="20">
        <v>125599.65</v>
      </c>
    </row>
    <row r="30" spans="1:7" ht="36.75" customHeight="1">
      <c r="A30" s="22"/>
      <c r="B30" s="23" t="s">
        <v>5</v>
      </c>
      <c r="C30" s="24">
        <f>SUM(C7:C29)</f>
        <v>11230.36</v>
      </c>
      <c r="D30" s="24">
        <f>SUM(D7:D29)</f>
        <v>1280585.7</v>
      </c>
      <c r="E30" s="25">
        <f>SUM(E7:E29)</f>
        <v>330</v>
      </c>
      <c r="F30" s="24">
        <f>SUM(F7:F29)</f>
        <v>142287.30000000002</v>
      </c>
      <c r="G30" s="26">
        <f>SUM(G7:G29)</f>
        <v>1422873.0033333332</v>
      </c>
    </row>
    <row r="31" spans="1:11" ht="67.5" customHeight="1">
      <c r="A31" s="27"/>
      <c r="B31" s="28" t="s">
        <v>18</v>
      </c>
      <c r="C31" s="29">
        <f>C30</f>
        <v>11230.36</v>
      </c>
      <c r="D31" s="30"/>
      <c r="E31" s="31" t="s">
        <v>19</v>
      </c>
      <c r="F31" s="32">
        <f>E30</f>
        <v>330</v>
      </c>
      <c r="G31" s="33"/>
      <c r="K31" s="3"/>
    </row>
    <row r="32" spans="1:7" ht="55.5" customHeight="1">
      <c r="A32" s="27"/>
      <c r="B32" s="28" t="s">
        <v>28</v>
      </c>
      <c r="C32" s="29">
        <f>0.9*1422873</f>
        <v>1280585.7</v>
      </c>
      <c r="D32" s="30"/>
      <c r="E32" s="31" t="s">
        <v>30</v>
      </c>
      <c r="F32" s="34">
        <f>0.1*1422873</f>
        <v>142287.30000000002</v>
      </c>
      <c r="G32" s="33"/>
    </row>
    <row r="33" spans="1:7" ht="60.75" customHeight="1">
      <c r="A33" s="27"/>
      <c r="B33" s="28" t="s">
        <v>29</v>
      </c>
      <c r="C33" s="29">
        <f>C32/C31</f>
        <v>114.02890913559315</v>
      </c>
      <c r="D33" s="30"/>
      <c r="E33" s="31" t="s">
        <v>31</v>
      </c>
      <c r="F33" s="34">
        <f>F32/F31</f>
        <v>431.17363636363643</v>
      </c>
      <c r="G33" s="35"/>
    </row>
    <row r="34" spans="1:7" ht="20.25" customHeight="1">
      <c r="A34" s="36"/>
      <c r="B34" s="7"/>
      <c r="C34" s="37"/>
      <c r="D34" s="37"/>
      <c r="E34" s="37"/>
      <c r="F34" s="38"/>
      <c r="G34" s="39"/>
    </row>
    <row r="35" spans="1:7" ht="20.25" customHeight="1">
      <c r="A35" s="36"/>
      <c r="B35" s="7"/>
      <c r="C35" s="37"/>
      <c r="D35" s="37"/>
      <c r="E35" s="37"/>
      <c r="F35" s="38"/>
      <c r="G35" s="39"/>
    </row>
    <row r="36" spans="1:9" s="50" customFormat="1" ht="18">
      <c r="A36" s="46"/>
      <c r="B36" s="47"/>
      <c r="C36" s="48"/>
      <c r="D36" s="48"/>
      <c r="E36" s="47"/>
      <c r="F36" s="48"/>
      <c r="G36" s="48"/>
      <c r="H36" s="48"/>
      <c r="I36" s="49"/>
    </row>
    <row r="37" spans="2:9" s="50" customFormat="1" ht="18">
      <c r="B37" s="51"/>
      <c r="C37" s="52"/>
      <c r="D37" s="53"/>
      <c r="E37" s="51"/>
      <c r="F37" s="53"/>
      <c r="G37" s="53"/>
      <c r="H37" s="53"/>
      <c r="I37" s="54"/>
    </row>
    <row r="38" spans="3:7" ht="18">
      <c r="C38" s="41"/>
      <c r="D38" s="40"/>
      <c r="G38" s="35"/>
    </row>
    <row r="39" spans="3:7" ht="18">
      <c r="C39" s="40"/>
      <c r="D39" s="40"/>
      <c r="G39" s="35"/>
    </row>
    <row r="40" ht="18">
      <c r="G40" s="35"/>
    </row>
    <row r="41" ht="18">
      <c r="G41" s="35"/>
    </row>
    <row r="42" ht="18">
      <c r="G42" s="35"/>
    </row>
    <row r="43" ht="18">
      <c r="G43" s="35"/>
    </row>
    <row r="44" ht="18">
      <c r="G44" s="35"/>
    </row>
    <row r="45" ht="12.75">
      <c r="G45" s="42"/>
    </row>
    <row r="46" ht="12.75">
      <c r="G46" s="42"/>
    </row>
    <row r="47" ht="12.75">
      <c r="G47" s="42"/>
    </row>
    <row r="48" ht="12.75">
      <c r="G48" s="42"/>
    </row>
    <row r="49" ht="12.75">
      <c r="G49" s="42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spans="4:5" ht="12.75">
      <c r="D59" s="43"/>
      <c r="E59" s="43"/>
    </row>
    <row r="60" spans="4:5" ht="12.75">
      <c r="D60" s="43"/>
      <c r="E60" s="43"/>
    </row>
    <row r="63" spans="4:5" ht="12.75">
      <c r="D63" s="43"/>
      <c r="E63" s="43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48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Anamaria Orian</cp:lastModifiedBy>
  <cp:lastPrinted>2020-04-09T09:30:25Z</cp:lastPrinted>
  <dcterms:created xsi:type="dcterms:W3CDTF">2004-01-09T07:03:24Z</dcterms:created>
  <dcterms:modified xsi:type="dcterms:W3CDTF">2020-04-09T09:30:31Z</dcterms:modified>
  <cp:category/>
  <cp:version/>
  <cp:contentType/>
  <cp:contentStatus/>
</cp:coreProperties>
</file>